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echbr-my.sharepoint.com/personal/gchian_britech_global/Documents/Documentos/Britech/Artigos/"/>
    </mc:Choice>
  </mc:AlternateContent>
  <xr:revisionPtr revIDLastSave="0" documentId="8_{F4F041A9-A498-489B-9122-1862CBE73796}" xr6:coauthVersionLast="47" xr6:coauthVersionMax="47" xr10:uidLastSave="{00000000-0000-0000-0000-000000000000}"/>
  <bookViews>
    <workbookView xWindow="20370" yWindow="-120" windowWidth="29040" windowHeight="15840" xr2:uid="{0813B75B-F5D9-41B2-B878-FABC8C819276}"/>
  </bookViews>
  <sheets>
    <sheet name="Ativos" sheetId="1" r:id="rId1"/>
    <sheet name="Tabela IR IO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N17" i="1" s="1"/>
  <c r="N11" i="1"/>
  <c r="N12" i="1" s="1"/>
  <c r="N10" i="1" s="1"/>
  <c r="H16" i="1"/>
  <c r="H17" i="1" s="1"/>
  <c r="H11" i="1"/>
  <c r="H12" i="1" s="1"/>
  <c r="H10" i="1" s="1"/>
  <c r="L16" i="1"/>
  <c r="L11" i="1"/>
  <c r="L12" i="1" s="1"/>
  <c r="F16" i="1"/>
  <c r="F11" i="1"/>
  <c r="F12" i="1" s="1"/>
  <c r="J11" i="1"/>
  <c r="J12" i="1" s="1"/>
  <c r="D11" i="1"/>
  <c r="D12" i="1" s="1"/>
  <c r="H15" i="1" l="1"/>
  <c r="N15" i="1"/>
  <c r="N23" i="1" s="1"/>
  <c r="N24" i="1" s="1"/>
  <c r="N14" i="1"/>
  <c r="N22" i="1" s="1"/>
  <c r="H14" i="1"/>
  <c r="H20" i="1" s="1"/>
  <c r="L10" i="1"/>
  <c r="L14" i="1" s="1"/>
  <c r="F10" i="1"/>
  <c r="F14" i="1" s="1"/>
  <c r="J10" i="1"/>
  <c r="D10" i="1"/>
  <c r="D14" i="1" s="1"/>
  <c r="H19" i="1" l="1"/>
  <c r="H22" i="1" s="1"/>
  <c r="L15" i="1"/>
  <c r="L23" i="1" s="1"/>
  <c r="L24" i="1" s="1"/>
  <c r="L22" i="1"/>
  <c r="F19" i="1"/>
  <c r="F15" i="1"/>
  <c r="F20" i="1"/>
  <c r="J15" i="1"/>
  <c r="J23" i="1" s="1"/>
  <c r="J24" i="1" s="1"/>
  <c r="J14" i="1"/>
  <c r="J22" i="1" s="1"/>
  <c r="D19" i="1"/>
  <c r="D20" i="1"/>
  <c r="D15" i="1"/>
  <c r="H23" i="1" l="1"/>
  <c r="H24" i="1" s="1"/>
  <c r="F22" i="1"/>
  <c r="F23" i="1"/>
  <c r="F24" i="1" s="1"/>
  <c r="D22" i="1"/>
  <c r="D23" i="1"/>
  <c r="D24" i="1" s="1"/>
</calcChain>
</file>

<file path=xl/sharedStrings.xml><?xml version="1.0" encoding="utf-8"?>
<sst xmlns="http://schemas.openxmlformats.org/spreadsheetml/2006/main" count="39" uniqueCount="29">
  <si>
    <t>Valor Aplicado</t>
  </si>
  <si>
    <t>Prazo</t>
  </si>
  <si>
    <t>Dias Úteis</t>
  </si>
  <si>
    <t>Data Aplicação</t>
  </si>
  <si>
    <t>Vencimento</t>
  </si>
  <si>
    <t>Taxa do Título</t>
  </si>
  <si>
    <t>Rendimento Bruto</t>
  </si>
  <si>
    <t>Valor Bruto</t>
  </si>
  <si>
    <t>Taxa Base (CDI ou IPCA)</t>
  </si>
  <si>
    <t>Equivalência ao ano</t>
  </si>
  <si>
    <t>CDI Esperado</t>
  </si>
  <si>
    <t>IOF</t>
  </si>
  <si>
    <t>IR</t>
  </si>
  <si>
    <t>Rend. Líquido</t>
  </si>
  <si>
    <t>Valor Final Líquido</t>
  </si>
  <si>
    <t>-</t>
  </si>
  <si>
    <t>Tempo de Aplicação</t>
  </si>
  <si>
    <t>[0-180]</t>
  </si>
  <si>
    <t>[181-360]</t>
  </si>
  <si>
    <t>[361-720]</t>
  </si>
  <si>
    <t>720 +</t>
  </si>
  <si>
    <t>CDB Pré</t>
  </si>
  <si>
    <t>LCI / LCA Pré</t>
  </si>
  <si>
    <t>LCI / LCA Pós</t>
  </si>
  <si>
    <t>CDB Pós</t>
  </si>
  <si>
    <t>CDB IPCA</t>
  </si>
  <si>
    <t>IPCA Esperado</t>
  </si>
  <si>
    <t>% Rentab. Líquida</t>
  </si>
  <si>
    <t>LCI / LCA IPCA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</si>
</sst>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0" fillId="3" borderId="6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3" fillId="2" borderId="7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0" fontId="0" fillId="6" borderId="0" xfId="0" applyNumberFormat="1" applyFill="1" applyAlignment="1">
      <alignment horizontal="center"/>
    </xf>
  </cellXfs>
  <cellStyles count="2">
    <cellStyle name="Normal" xfId="0" builtinId="0"/>
    <cellStyle name="Normal 2" xfId="1" xr:uid="{911B18BC-DEC7-412F-9EC7-5987EBD35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5941-909D-478F-8A11-7E54DCB95EC6}">
  <dimension ref="B1:N24"/>
  <sheetViews>
    <sheetView tabSelected="1" zoomScale="130" zoomScaleNormal="130" workbookViewId="0">
      <selection activeCell="H6" sqref="H6"/>
    </sheetView>
  </sheetViews>
  <sheetFormatPr defaultRowHeight="15" x14ac:dyDescent="0.25"/>
  <cols>
    <col min="1" max="1" width="9.140625" style="11"/>
    <col min="2" max="2" width="22.140625" style="11" bestFit="1" customWidth="1"/>
    <col min="3" max="3" width="2.5703125" style="11" customWidth="1"/>
    <col min="4" max="4" width="12.5703125" style="11" bestFit="1" customWidth="1"/>
    <col min="5" max="5" width="2.5703125" style="11" customWidth="1"/>
    <col min="6" max="6" width="13.85546875" style="11" bestFit="1" customWidth="1"/>
    <col min="7" max="7" width="2.5703125" style="11" customWidth="1"/>
    <col min="8" max="8" width="11.85546875" style="11" bestFit="1" customWidth="1"/>
    <col min="9" max="9" width="3" style="11" customWidth="1"/>
    <col min="10" max="10" width="11.85546875" style="11" bestFit="1" customWidth="1"/>
    <col min="11" max="11" width="2.5703125" style="11" customWidth="1"/>
    <col min="12" max="12" width="12.5703125" style="11" bestFit="1" customWidth="1"/>
    <col min="13" max="13" width="2.5703125" style="11" customWidth="1"/>
    <col min="14" max="14" width="12.5703125" style="11" bestFit="1" customWidth="1"/>
    <col min="15" max="16384" width="9.140625" style="11"/>
  </cols>
  <sheetData>
    <row r="1" spans="2:14" ht="15.75" thickBot="1" x14ac:dyDescent="0.3"/>
    <row r="2" spans="2:14" x14ac:dyDescent="0.25">
      <c r="C2" s="12"/>
      <c r="D2" s="4" t="s">
        <v>10</v>
      </c>
      <c r="E2" s="12"/>
      <c r="F2" s="4" t="s">
        <v>26</v>
      </c>
      <c r="G2" s="12"/>
      <c r="K2" s="12"/>
      <c r="M2" s="12"/>
    </row>
    <row r="3" spans="2:14" ht="15.75" thickBot="1" x14ac:dyDescent="0.3">
      <c r="C3" s="13"/>
      <c r="D3" s="5">
        <v>0.124</v>
      </c>
      <c r="E3" s="13"/>
      <c r="F3" s="5">
        <v>5.0799999999999998E-2</v>
      </c>
      <c r="G3" s="13"/>
      <c r="K3" s="13"/>
      <c r="M3" s="13"/>
    </row>
    <row r="4" spans="2:14" ht="7.5" customHeight="1" x14ac:dyDescent="0.25"/>
    <row r="5" spans="2:14" ht="7.5" customHeight="1" x14ac:dyDescent="0.25">
      <c r="L5"/>
      <c r="N5"/>
    </row>
    <row r="6" spans="2:14" ht="14.25" customHeight="1" x14ac:dyDescent="0.25">
      <c r="D6" s="9" t="s">
        <v>21</v>
      </c>
      <c r="F6" s="9" t="s">
        <v>24</v>
      </c>
      <c r="H6" s="9" t="s">
        <v>25</v>
      </c>
      <c r="J6" s="10" t="s">
        <v>22</v>
      </c>
      <c r="L6" s="10" t="s">
        <v>23</v>
      </c>
      <c r="N6" s="10" t="s">
        <v>28</v>
      </c>
    </row>
    <row r="7" spans="2:14" x14ac:dyDescent="0.25">
      <c r="D7"/>
      <c r="F7"/>
      <c r="H7"/>
      <c r="J7"/>
      <c r="L7"/>
      <c r="N7"/>
    </row>
    <row r="8" spans="2:14" x14ac:dyDescent="0.25">
      <c r="B8" s="1" t="s">
        <v>0</v>
      </c>
      <c r="D8" s="17">
        <v>10000</v>
      </c>
      <c r="F8" s="17">
        <v>10000</v>
      </c>
      <c r="H8" s="17">
        <v>10000</v>
      </c>
      <c r="J8" s="17">
        <v>10000</v>
      </c>
      <c r="L8" s="17">
        <v>10000</v>
      </c>
      <c r="N8" s="17">
        <v>10000</v>
      </c>
    </row>
    <row r="9" spans="2:14" x14ac:dyDescent="0.25">
      <c r="B9" s="2" t="s">
        <v>1</v>
      </c>
      <c r="D9" s="18">
        <v>365</v>
      </c>
      <c r="F9" s="18">
        <v>365</v>
      </c>
      <c r="H9" s="18">
        <v>365</v>
      </c>
      <c r="J9" s="18">
        <v>365</v>
      </c>
      <c r="L9" s="18">
        <v>365</v>
      </c>
      <c r="N9" s="18">
        <v>365</v>
      </c>
    </row>
    <row r="10" spans="2:14" x14ac:dyDescent="0.25">
      <c r="B10" s="2" t="s">
        <v>2</v>
      </c>
      <c r="D10" s="18">
        <f ca="1">+NETWORKDAYS(D11,D12,0)</f>
        <v>262</v>
      </c>
      <c r="F10" s="18">
        <f ca="1">+NETWORKDAYS(F11,F12,0)</f>
        <v>262</v>
      </c>
      <c r="H10" s="18">
        <f ca="1">+NETWORKDAYS(H11,H12,0)</f>
        <v>262</v>
      </c>
      <c r="J10" s="18">
        <f ca="1">+NETWORKDAYS(J11,J12,0)</f>
        <v>262</v>
      </c>
      <c r="L10" s="18">
        <f ca="1">+NETWORKDAYS(L11,L12,0)</f>
        <v>262</v>
      </c>
      <c r="N10" s="18">
        <f ca="1">+NETWORKDAYS(N11,N12,0)</f>
        <v>262</v>
      </c>
    </row>
    <row r="11" spans="2:14" x14ac:dyDescent="0.25">
      <c r="B11" s="2" t="s">
        <v>3</v>
      </c>
      <c r="D11" s="19">
        <f ca="1">TODAY()</f>
        <v>44910</v>
      </c>
      <c r="F11" s="19">
        <f ca="1">TODAY()</f>
        <v>44910</v>
      </c>
      <c r="H11" s="19">
        <f ca="1">TODAY()</f>
        <v>44910</v>
      </c>
      <c r="J11" s="19">
        <f ca="1">TODAY()</f>
        <v>44910</v>
      </c>
      <c r="L11" s="19">
        <f ca="1">TODAY()</f>
        <v>44910</v>
      </c>
      <c r="N11" s="19">
        <f ca="1">TODAY()</f>
        <v>44910</v>
      </c>
    </row>
    <row r="12" spans="2:14" x14ac:dyDescent="0.25">
      <c r="B12" s="2" t="s">
        <v>4</v>
      </c>
      <c r="D12" s="19">
        <f ca="1">+D11+D9</f>
        <v>45275</v>
      </c>
      <c r="F12" s="19">
        <f ca="1">+F11+F9</f>
        <v>45275</v>
      </c>
      <c r="H12" s="19">
        <f ca="1">+H11+H9</f>
        <v>45275</v>
      </c>
      <c r="J12" s="19">
        <f ca="1">+J11+J9</f>
        <v>45275</v>
      </c>
      <c r="L12" s="19">
        <f ca="1">+L11+L9</f>
        <v>45275</v>
      </c>
      <c r="N12" s="19">
        <f ca="1">+N11+N9</f>
        <v>45275</v>
      </c>
    </row>
    <row r="13" spans="2:14" x14ac:dyDescent="0.25">
      <c r="B13" s="2" t="s">
        <v>5</v>
      </c>
      <c r="D13" s="20">
        <v>0.155</v>
      </c>
      <c r="F13" s="20">
        <v>1.2</v>
      </c>
      <c r="H13" s="20">
        <v>8.5999999999999993E-2</v>
      </c>
      <c r="J13" s="20">
        <v>0.12</v>
      </c>
      <c r="L13" s="20">
        <v>0.98</v>
      </c>
      <c r="N13" s="20">
        <v>0.05</v>
      </c>
    </row>
    <row r="14" spans="2:14" x14ac:dyDescent="0.25">
      <c r="B14" s="2" t="s">
        <v>6</v>
      </c>
      <c r="D14" s="21">
        <f ca="1">D8*(1+D13)^(D10/252)-D8</f>
        <v>1616.235185763966</v>
      </c>
      <c r="F14" s="21">
        <f ca="1">(((((((1+F16)^(1/252))-1)*F13)+1)^252)^(F10/252))*F8-F8</f>
        <v>1570.019196896239</v>
      </c>
      <c r="H14" s="21">
        <f ca="1">H8*(1+H17)^(H10/252)-H8</f>
        <v>1471.6444641841426</v>
      </c>
      <c r="J14" s="21">
        <f ca="1">J8*(1+J13)^(J10/252)-J8</f>
        <v>1250.4817319666927</v>
      </c>
      <c r="L14" s="21">
        <f ca="1">(((((((1+L16)^(1/252))-1)*L13)+1)^252)^(L10/252))*L8-L8</f>
        <v>1264.8514838144638</v>
      </c>
      <c r="N14" s="21">
        <f ca="1">N8*(1+N17)^(N10/252)-N8</f>
        <v>1076.5415049154872</v>
      </c>
    </row>
    <row r="15" spans="2:14" x14ac:dyDescent="0.25">
      <c r="B15" s="3" t="s">
        <v>7</v>
      </c>
      <c r="D15" s="21">
        <f ca="1">D8*(1+D13)^(D10/252)</f>
        <v>11616.235185763966</v>
      </c>
      <c r="F15" s="21">
        <f ca="1">+F14+F8</f>
        <v>11570.019196896239</v>
      </c>
      <c r="H15" s="21">
        <f ca="1">H8*(1+H17)^(H10/252)</f>
        <v>11471.644464184143</v>
      </c>
      <c r="J15" s="21">
        <f ca="1">J8*(1+J13)^(J10/252)</f>
        <v>11250.481731966693</v>
      </c>
      <c r="L15" s="21">
        <f ca="1">+L14+L8</f>
        <v>11264.851483814464</v>
      </c>
      <c r="N15" s="21">
        <f ca="1">N8*(1+N17)^(N10/252)</f>
        <v>11076.541504915487</v>
      </c>
    </row>
    <row r="16" spans="2:14" x14ac:dyDescent="0.25">
      <c r="B16" s="32" t="s">
        <v>8</v>
      </c>
      <c r="D16" s="14" t="s">
        <v>15</v>
      </c>
      <c r="F16" s="22">
        <f>+D3</f>
        <v>0.124</v>
      </c>
      <c r="H16" s="20">
        <f>+F3</f>
        <v>5.0799999999999998E-2</v>
      </c>
      <c r="J16" s="15" t="s">
        <v>15</v>
      </c>
      <c r="L16" s="22">
        <f>+D3</f>
        <v>0.124</v>
      </c>
      <c r="N16" s="20">
        <f>+F3</f>
        <v>5.0799999999999998E-2</v>
      </c>
    </row>
    <row r="17" spans="2:14" x14ac:dyDescent="0.25">
      <c r="B17" s="33" t="s">
        <v>9</v>
      </c>
      <c r="D17" s="34"/>
      <c r="F17" s="36"/>
      <c r="H17" s="22">
        <f>+(1+H16)*(1+H13)-1</f>
        <v>0.14116879999999998</v>
      </c>
      <c r="J17" s="35"/>
      <c r="L17" s="36"/>
      <c r="N17" s="22">
        <f>+(1+N16)*(1+N13)-1</f>
        <v>0.10333999999999999</v>
      </c>
    </row>
    <row r="18" spans="2:14" x14ac:dyDescent="0.25">
      <c r="B18"/>
      <c r="H18"/>
      <c r="N18"/>
    </row>
    <row r="19" spans="2:14" x14ac:dyDescent="0.25">
      <c r="B19" s="6" t="s">
        <v>11</v>
      </c>
      <c r="D19" s="16">
        <f ca="1">(VLOOKUP(D9,'Tabela IR IOF'!E3:F32,2,TRUE))*D14</f>
        <v>0</v>
      </c>
      <c r="F19" s="17">
        <f ca="1">(VLOOKUP(F9,'Tabela IR IOF'!E3:F32,2,TRUE))*F14</f>
        <v>0</v>
      </c>
      <c r="H19" s="17">
        <f ca="1">(VLOOKUP(H9,'Tabela IR IOF'!E3:F32,2,TRUE))*H14</f>
        <v>0</v>
      </c>
      <c r="J19" s="16" t="s">
        <v>15</v>
      </c>
      <c r="L19" s="16" t="s">
        <v>15</v>
      </c>
      <c r="N19" s="16" t="s">
        <v>15</v>
      </c>
    </row>
    <row r="20" spans="2:14" x14ac:dyDescent="0.25">
      <c r="B20" s="8" t="s">
        <v>12</v>
      </c>
      <c r="D20" s="14">
        <f ca="1">TRUNC(IF(D9&lt;181,((D14)*22.5%),IF(AND(D9&gt;180,D9&lt;361),((D14)*20%),IF(AND(D9&gt;360,D9&lt;721),((D14)*17.5%),IF(D9&gt;720,((D14)*15%))))),2)</f>
        <v>282.83999999999997</v>
      </c>
      <c r="F20" s="14">
        <f ca="1">TRUNC(IF(F9&lt;181,((F14)*22.5%),IF(AND(F9&gt;180,F9&lt;361),((F14)*20%),IF(AND(F9&gt;360,F9&lt;721),((F14)*17.5%),IF(F9&gt;720,((F14)*15%))))),2)</f>
        <v>274.75</v>
      </c>
      <c r="H20" s="14">
        <f ca="1">TRUNC(IF(H9&lt;181,((H14)*22.5%),IF(AND(H9&gt;180,H9&lt;361),((H14)*20%),IF(AND(H9&gt;360,H9&lt;721),((H14)*17.5%),IF(H9&gt;720,((H14)*15%))))),2)</f>
        <v>257.52999999999997</v>
      </c>
      <c r="J20" s="15" t="s">
        <v>15</v>
      </c>
      <c r="L20" s="15" t="s">
        <v>15</v>
      </c>
      <c r="N20" s="15" t="s">
        <v>15</v>
      </c>
    </row>
    <row r="21" spans="2:14" x14ac:dyDescent="0.25">
      <c r="B21"/>
      <c r="D21"/>
      <c r="F21"/>
      <c r="H21"/>
      <c r="J21"/>
      <c r="L21"/>
      <c r="N21"/>
    </row>
    <row r="22" spans="2:14" x14ac:dyDescent="0.25">
      <c r="B22" s="1" t="s">
        <v>13</v>
      </c>
      <c r="D22" s="17">
        <f ca="1">+D14-D19-D20</f>
        <v>1333.3951857639661</v>
      </c>
      <c r="F22" s="17">
        <f ca="1">+F14-F19-F20</f>
        <v>1295.269196896239</v>
      </c>
      <c r="H22" s="17">
        <f ca="1">+H14-H19-H20</f>
        <v>1214.1144641841427</v>
      </c>
      <c r="J22" s="17">
        <f ca="1">+J14</f>
        <v>1250.4817319666927</v>
      </c>
      <c r="L22" s="17">
        <f ca="1">+L14</f>
        <v>1264.8514838144638</v>
      </c>
      <c r="N22" s="17">
        <f ca="1">+N14</f>
        <v>1076.5415049154872</v>
      </c>
    </row>
    <row r="23" spans="2:14" x14ac:dyDescent="0.25">
      <c r="B23" s="2" t="s">
        <v>14</v>
      </c>
      <c r="D23" s="21">
        <f ca="1">+D15-D19-D20</f>
        <v>11333.395185763966</v>
      </c>
      <c r="F23" s="21">
        <f ca="1">+F15-F19-F20</f>
        <v>11295.269196896239</v>
      </c>
      <c r="H23" s="21">
        <f ca="1">+H15-H19-H20</f>
        <v>11214.114464184142</v>
      </c>
      <c r="J23" s="21">
        <f ca="1">+J15</f>
        <v>11250.481731966693</v>
      </c>
      <c r="L23" s="21">
        <f ca="1">+L15</f>
        <v>11264.851483814464</v>
      </c>
      <c r="N23" s="21">
        <f ca="1">+N15</f>
        <v>11076.541504915487</v>
      </c>
    </row>
    <row r="24" spans="2:14" x14ac:dyDescent="0.25">
      <c r="B24" s="7" t="s">
        <v>27</v>
      </c>
      <c r="D24" s="22">
        <f ca="1">+(D23-D8)/D8</f>
        <v>0.13333951857639659</v>
      </c>
      <c r="F24" s="22">
        <f ca="1">+(F23-F8)/F8</f>
        <v>0.1295269196896239</v>
      </c>
      <c r="H24" s="22">
        <f ca="1">+(H23-H8)/H8</f>
        <v>0.1214114464184142</v>
      </c>
      <c r="J24" s="22">
        <f ca="1">+(J23-J8)/J8</f>
        <v>0.12504817319666928</v>
      </c>
      <c r="L24" s="22">
        <f ca="1">+(L23-L8)/L8</f>
        <v>0.12648514838144637</v>
      </c>
      <c r="N24" s="22">
        <f ca="1">+(N23-N8)/N8</f>
        <v>0.10765415049154872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BFC2A-ECF8-4F5B-A2A6-BC412372B59E}">
  <dimension ref="B1:F32"/>
  <sheetViews>
    <sheetView workbookViewId="0">
      <selection activeCell="C4" sqref="C4"/>
    </sheetView>
  </sheetViews>
  <sheetFormatPr defaultRowHeight="15" x14ac:dyDescent="0.25"/>
  <cols>
    <col min="1" max="1" width="9.140625" style="11"/>
    <col min="2" max="2" width="19" style="11" bestFit="1" customWidth="1"/>
    <col min="3" max="4" width="9.140625" style="11"/>
    <col min="5" max="5" width="18.42578125" style="11" bestFit="1" customWidth="1"/>
    <col min="6" max="16384" width="9.140625" style="11"/>
  </cols>
  <sheetData>
    <row r="1" spans="2:6" x14ac:dyDescent="0.25">
      <c r="B1" s="31" t="s">
        <v>16</v>
      </c>
      <c r="C1" s="31" t="s">
        <v>12</v>
      </c>
      <c r="E1" s="31" t="s">
        <v>16</v>
      </c>
      <c r="F1" s="31" t="s">
        <v>11</v>
      </c>
    </row>
    <row r="3" spans="2:6" x14ac:dyDescent="0.25">
      <c r="B3" s="23" t="s">
        <v>17</v>
      </c>
      <c r="C3" s="24">
        <v>0.22500000000000001</v>
      </c>
      <c r="E3" s="23">
        <v>1</v>
      </c>
      <c r="F3" s="30">
        <v>0.96</v>
      </c>
    </row>
    <row r="4" spans="2:6" x14ac:dyDescent="0.25">
      <c r="B4" s="25" t="s">
        <v>18</v>
      </c>
      <c r="C4" s="26">
        <v>0.2</v>
      </c>
      <c r="E4" s="25">
        <v>2</v>
      </c>
      <c r="F4" s="26">
        <v>0.93</v>
      </c>
    </row>
    <row r="5" spans="2:6" x14ac:dyDescent="0.25">
      <c r="B5" s="25" t="s">
        <v>19</v>
      </c>
      <c r="C5" s="27">
        <v>0.17499999999999999</v>
      </c>
      <c r="E5" s="25">
        <v>3</v>
      </c>
      <c r="F5" s="26">
        <v>0.9</v>
      </c>
    </row>
    <row r="6" spans="2:6" x14ac:dyDescent="0.25">
      <c r="B6" s="28" t="s">
        <v>20</v>
      </c>
      <c r="C6" s="29">
        <v>0.15</v>
      </c>
      <c r="E6" s="25">
        <v>4</v>
      </c>
      <c r="F6" s="26">
        <v>0.86</v>
      </c>
    </row>
    <row r="7" spans="2:6" x14ac:dyDescent="0.25">
      <c r="E7" s="25">
        <v>5</v>
      </c>
      <c r="F7" s="26">
        <v>0.83</v>
      </c>
    </row>
    <row r="8" spans="2:6" x14ac:dyDescent="0.25">
      <c r="E8" s="25">
        <v>6</v>
      </c>
      <c r="F8" s="26">
        <v>0.79999999999999993</v>
      </c>
    </row>
    <row r="9" spans="2:6" x14ac:dyDescent="0.25">
      <c r="E9" s="25">
        <v>7</v>
      </c>
      <c r="F9" s="26">
        <v>0.76</v>
      </c>
    </row>
    <row r="10" spans="2:6" x14ac:dyDescent="0.25">
      <c r="E10" s="25">
        <v>8</v>
      </c>
      <c r="F10" s="26">
        <v>0.73</v>
      </c>
    </row>
    <row r="11" spans="2:6" x14ac:dyDescent="0.25">
      <c r="E11" s="25">
        <v>9</v>
      </c>
      <c r="F11" s="26">
        <v>0.7</v>
      </c>
    </row>
    <row r="12" spans="2:6" x14ac:dyDescent="0.25">
      <c r="E12" s="25">
        <v>10</v>
      </c>
      <c r="F12" s="26">
        <v>0.66</v>
      </c>
    </row>
    <row r="13" spans="2:6" x14ac:dyDescent="0.25">
      <c r="E13" s="25">
        <v>11</v>
      </c>
      <c r="F13" s="26">
        <v>0.63</v>
      </c>
    </row>
    <row r="14" spans="2:6" x14ac:dyDescent="0.25">
      <c r="E14" s="25">
        <v>12</v>
      </c>
      <c r="F14" s="26">
        <v>0.6</v>
      </c>
    </row>
    <row r="15" spans="2:6" x14ac:dyDescent="0.25">
      <c r="E15" s="25">
        <v>13</v>
      </c>
      <c r="F15" s="26">
        <v>0.56000000000000005</v>
      </c>
    </row>
    <row r="16" spans="2:6" x14ac:dyDescent="0.25">
      <c r="E16" s="25">
        <v>14</v>
      </c>
      <c r="F16" s="26">
        <v>0.53</v>
      </c>
    </row>
    <row r="17" spans="5:6" x14ac:dyDescent="0.25">
      <c r="E17" s="25">
        <v>15</v>
      </c>
      <c r="F17" s="26">
        <v>0.5</v>
      </c>
    </row>
    <row r="18" spans="5:6" x14ac:dyDescent="0.25">
      <c r="E18" s="25">
        <v>16</v>
      </c>
      <c r="F18" s="26">
        <v>0.46</v>
      </c>
    </row>
    <row r="19" spans="5:6" x14ac:dyDescent="0.25">
      <c r="E19" s="25">
        <v>17</v>
      </c>
      <c r="F19" s="26">
        <v>0.43000000000000005</v>
      </c>
    </row>
    <row r="20" spans="5:6" x14ac:dyDescent="0.25">
      <c r="E20" s="25">
        <v>18</v>
      </c>
      <c r="F20" s="26">
        <v>0.4</v>
      </c>
    </row>
    <row r="21" spans="5:6" x14ac:dyDescent="0.25">
      <c r="E21" s="25">
        <v>19</v>
      </c>
      <c r="F21" s="26">
        <v>0.36</v>
      </c>
    </row>
    <row r="22" spans="5:6" x14ac:dyDescent="0.25">
      <c r="E22" s="25">
        <v>20</v>
      </c>
      <c r="F22" s="26">
        <v>0.32999999999999996</v>
      </c>
    </row>
    <row r="23" spans="5:6" x14ac:dyDescent="0.25">
      <c r="E23" s="25">
        <v>21</v>
      </c>
      <c r="F23" s="26">
        <v>0.29999999999999993</v>
      </c>
    </row>
    <row r="24" spans="5:6" x14ac:dyDescent="0.25">
      <c r="E24" s="25">
        <v>22</v>
      </c>
      <c r="F24" s="26">
        <v>0.26</v>
      </c>
    </row>
    <row r="25" spans="5:6" x14ac:dyDescent="0.25">
      <c r="E25" s="25">
        <v>23</v>
      </c>
      <c r="F25" s="26">
        <v>0.23</v>
      </c>
    </row>
    <row r="26" spans="5:6" x14ac:dyDescent="0.25">
      <c r="E26" s="25">
        <v>24</v>
      </c>
      <c r="F26" s="26">
        <v>0.2</v>
      </c>
    </row>
    <row r="27" spans="5:6" x14ac:dyDescent="0.25">
      <c r="E27" s="25">
        <v>25</v>
      </c>
      <c r="F27" s="26">
        <v>0.16</v>
      </c>
    </row>
    <row r="28" spans="5:6" x14ac:dyDescent="0.25">
      <c r="E28" s="25">
        <v>26</v>
      </c>
      <c r="F28" s="26">
        <v>0.13</v>
      </c>
    </row>
    <row r="29" spans="5:6" x14ac:dyDescent="0.25">
      <c r="E29" s="25">
        <v>27</v>
      </c>
      <c r="F29" s="26">
        <v>0.1</v>
      </c>
    </row>
    <row r="30" spans="5:6" x14ac:dyDescent="0.25">
      <c r="E30" s="25">
        <v>28</v>
      </c>
      <c r="F30" s="26">
        <v>0.06</v>
      </c>
    </row>
    <row r="31" spans="5:6" x14ac:dyDescent="0.25">
      <c r="E31" s="25">
        <v>29</v>
      </c>
      <c r="F31" s="26">
        <v>0.03</v>
      </c>
    </row>
    <row r="32" spans="5:6" x14ac:dyDescent="0.25">
      <c r="E32" s="28">
        <v>30</v>
      </c>
      <c r="F32" s="29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Ativos</vt:lpstr>
      <vt:lpstr>Tabela IR IOF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Chian</dc:creator>
  <cp:lastModifiedBy>Guilherme Chian</cp:lastModifiedBy>
  <dcterms:created xsi:type="dcterms:W3CDTF">2022-12-07T18:09:55Z</dcterms:created>
  <dcterms:modified xsi:type="dcterms:W3CDTF">2022-12-15T19:33:10Z</dcterms:modified>
</cp:coreProperties>
</file>